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olitik\Themen\Ausbildung\Ausbildungszahlen\"/>
    </mc:Choice>
  </mc:AlternateContent>
  <bookViews>
    <workbookView xWindow="0" yWindow="0" windowWidth="25200" windowHeight="10950"/>
  </bookViews>
  <sheets>
    <sheet name="Neuverträge Stichtag 30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8" i="1"/>
  <c r="H14" i="1"/>
  <c r="J14" i="1" s="1"/>
  <c r="H13" i="1"/>
  <c r="H11" i="1"/>
  <c r="J8" i="1"/>
  <c r="J9" i="1"/>
  <c r="J10" i="1"/>
  <c r="J11" i="1"/>
  <c r="J12" i="1"/>
  <c r="J7" i="1"/>
  <c r="I9" i="1"/>
  <c r="I10" i="1"/>
  <c r="I11" i="1"/>
  <c r="I12" i="1"/>
  <c r="I13" i="1"/>
  <c r="I14" i="1"/>
  <c r="I7" i="1"/>
  <c r="B11" i="1" l="1"/>
  <c r="C11" i="1"/>
  <c r="D11" i="1"/>
  <c r="E11" i="1"/>
  <c r="F11" i="1"/>
  <c r="G11" i="1"/>
  <c r="B13" i="1"/>
  <c r="C13" i="1"/>
  <c r="D13" i="1"/>
  <c r="D14" i="1" s="1"/>
  <c r="E13" i="1"/>
  <c r="E14" i="1" s="1"/>
  <c r="F13" i="1"/>
  <c r="G13" i="1"/>
  <c r="B14" i="1"/>
  <c r="C14" i="1"/>
  <c r="F14" i="1"/>
  <c r="G14" i="1"/>
</calcChain>
</file>

<file path=xl/sharedStrings.xml><?xml version="1.0" encoding="utf-8"?>
<sst xmlns="http://schemas.openxmlformats.org/spreadsheetml/2006/main" count="16" uniqueCount="16">
  <si>
    <t>Summe</t>
  </si>
  <si>
    <t>Rechtsanwaltskammern</t>
  </si>
  <si>
    <t>Notarkammer</t>
  </si>
  <si>
    <t>Steuerberaterkammern</t>
  </si>
  <si>
    <t>Tierärztekammer</t>
  </si>
  <si>
    <t>Zahnärztekammer</t>
  </si>
  <si>
    <t>Ärztekammer</t>
  </si>
  <si>
    <t>Apothekerkammer</t>
  </si>
  <si>
    <t>absolut</t>
  </si>
  <si>
    <t>Bereich</t>
  </si>
  <si>
    <t>Veränderung zum Vorjahr</t>
  </si>
  <si>
    <t>Stichtag: 30.09 eines Jahres</t>
  </si>
  <si>
    <t>Übersicht neu abgeschlossene Ausbildungsverträge in den Freien Berufen in Baden-Württemberg</t>
  </si>
  <si>
    <t>Stand: 24.11.2023</t>
  </si>
  <si>
    <t>Quelle: Bundesverband der Freien Berufe (BFB); jeweilige Kammern</t>
  </si>
  <si>
    <t>in Prozent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</si>
</sst>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Fill="1" applyBorder="1"/>
    <xf numFmtId="2" fontId="0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3" fontId="0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1" fontId="0" fillId="0" borderId="0" xfId="1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0" fillId="3" borderId="0" xfId="0" applyFont="1" applyFill="1"/>
    <xf numFmtId="3" fontId="0" fillId="0" borderId="0" xfId="0" applyNumberFormat="1" applyFont="1" applyFill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26" sqref="G26"/>
    </sheetView>
  </sheetViews>
  <sheetFormatPr baseColWidth="10" defaultColWidth="11.42578125" defaultRowHeight="15" x14ac:dyDescent="0.25"/>
  <cols>
    <col min="1" max="1" width="27.140625" style="1" customWidth="1"/>
    <col min="2" max="7" width="8.5703125" style="1" bestFit="1" customWidth="1"/>
    <col min="8" max="8" width="8.140625" style="1" customWidth="1"/>
    <col min="9" max="10" width="12.85546875" style="1" customWidth="1"/>
    <col min="11" max="16384" width="11.42578125" style="1"/>
  </cols>
  <sheetData>
    <row r="1" spans="1:10" ht="15.75" x14ac:dyDescent="0.25">
      <c r="A1" s="13" t="s">
        <v>12</v>
      </c>
    </row>
    <row r="2" spans="1:10" ht="15.75" x14ac:dyDescent="0.25">
      <c r="A2" s="13"/>
    </row>
    <row r="3" spans="1:10" x14ac:dyDescent="0.25">
      <c r="A3" s="14" t="s">
        <v>11</v>
      </c>
    </row>
    <row r="4" spans="1:10" x14ac:dyDescent="0.25">
      <c r="A4" s="3"/>
      <c r="B4" s="3"/>
      <c r="C4" s="3"/>
      <c r="D4" s="3"/>
      <c r="E4" s="3"/>
      <c r="F4" s="3"/>
      <c r="G4" s="3"/>
      <c r="H4" s="3"/>
    </row>
    <row r="5" spans="1:10" ht="28.15" customHeight="1" thickBot="1" x14ac:dyDescent="0.3">
      <c r="A5" s="12"/>
      <c r="I5" s="30" t="s">
        <v>10</v>
      </c>
      <c r="J5" s="25"/>
    </row>
    <row r="6" spans="1:10" x14ac:dyDescent="0.25">
      <c r="A6" s="11" t="s">
        <v>9</v>
      </c>
      <c r="B6" s="10">
        <v>2017</v>
      </c>
      <c r="C6" s="10">
        <v>2018</v>
      </c>
      <c r="D6" s="10">
        <v>2019</v>
      </c>
      <c r="E6" s="10">
        <v>2020</v>
      </c>
      <c r="F6" s="10">
        <v>2021</v>
      </c>
      <c r="G6" s="16">
        <v>2022</v>
      </c>
      <c r="H6" s="17">
        <v>2023</v>
      </c>
      <c r="I6" s="21" t="s">
        <v>8</v>
      </c>
      <c r="J6" s="26" t="s">
        <v>15</v>
      </c>
    </row>
    <row r="7" spans="1:10" x14ac:dyDescent="0.25">
      <c r="A7" s="8" t="s">
        <v>7</v>
      </c>
      <c r="B7" s="7">
        <v>180</v>
      </c>
      <c r="C7" s="7">
        <v>168</v>
      </c>
      <c r="D7" s="7">
        <v>155</v>
      </c>
      <c r="E7" s="7">
        <v>168</v>
      </c>
      <c r="F7" s="7">
        <v>181</v>
      </c>
      <c r="G7" s="18">
        <v>185</v>
      </c>
      <c r="H7" s="19">
        <v>154</v>
      </c>
      <c r="I7" s="9">
        <f>H7-G7</f>
        <v>-31</v>
      </c>
      <c r="J7" s="27">
        <f>(1-(H7/G7))*-100</f>
        <v>-16.756756756756751</v>
      </c>
    </row>
    <row r="8" spans="1:10" x14ac:dyDescent="0.25">
      <c r="A8" s="8" t="s">
        <v>6</v>
      </c>
      <c r="B8" s="7">
        <v>2185</v>
      </c>
      <c r="C8" s="7">
        <v>2272</v>
      </c>
      <c r="D8" s="7">
        <v>2243</v>
      </c>
      <c r="E8" s="7">
        <v>2189</v>
      </c>
      <c r="F8" s="7">
        <v>2405</v>
      </c>
      <c r="G8" s="20">
        <v>2378</v>
      </c>
      <c r="H8" s="19">
        <v>2446</v>
      </c>
      <c r="I8" s="9">
        <f>H8-G8</f>
        <v>68</v>
      </c>
      <c r="J8" s="28">
        <f t="shared" ref="J8:J15" si="0">(1-(H8/G8))*-100</f>
        <v>2.8595458368376736</v>
      </c>
    </row>
    <row r="9" spans="1:10" x14ac:dyDescent="0.25">
      <c r="A9" s="8" t="s">
        <v>5</v>
      </c>
      <c r="B9" s="7">
        <v>1851</v>
      </c>
      <c r="C9" s="7">
        <v>1903</v>
      </c>
      <c r="D9" s="7">
        <v>1888</v>
      </c>
      <c r="E9" s="7">
        <v>1687</v>
      </c>
      <c r="F9" s="7">
        <v>1890</v>
      </c>
      <c r="G9" s="20">
        <v>1778</v>
      </c>
      <c r="H9" s="19">
        <v>1715</v>
      </c>
      <c r="I9" s="9">
        <f t="shared" ref="I8:I14" si="1">H9-G9</f>
        <v>-63</v>
      </c>
      <c r="J9" s="28">
        <f t="shared" si="0"/>
        <v>-3.543307086614178</v>
      </c>
    </row>
    <row r="10" spans="1:10" x14ac:dyDescent="0.25">
      <c r="A10" s="8" t="s">
        <v>4</v>
      </c>
      <c r="B10" s="7">
        <v>282</v>
      </c>
      <c r="C10" s="7">
        <v>294</v>
      </c>
      <c r="D10" s="7">
        <v>281</v>
      </c>
      <c r="E10" s="7">
        <v>293</v>
      </c>
      <c r="F10" s="7">
        <v>363</v>
      </c>
      <c r="G10" s="20">
        <v>326</v>
      </c>
      <c r="H10" s="19">
        <v>336</v>
      </c>
      <c r="I10" s="9">
        <f t="shared" si="1"/>
        <v>10</v>
      </c>
      <c r="J10" s="28">
        <f t="shared" si="0"/>
        <v>3.0674846625766916</v>
      </c>
    </row>
    <row r="11" spans="1:10" x14ac:dyDescent="0.25">
      <c r="A11" s="8" t="s">
        <v>3</v>
      </c>
      <c r="B11" s="7">
        <f>SUM(208+431+165)</f>
        <v>804</v>
      </c>
      <c r="C11" s="7">
        <f>SUM(203+387+153)</f>
        <v>743</v>
      </c>
      <c r="D11" s="7">
        <f>SUM(234+408+146)</f>
        <v>788</v>
      </c>
      <c r="E11" s="7">
        <f>SUM(204+373+158)</f>
        <v>735</v>
      </c>
      <c r="F11" s="15">
        <f>220+384+160</f>
        <v>764</v>
      </c>
      <c r="G11" s="20">
        <f>227+405+150</f>
        <v>782</v>
      </c>
      <c r="H11" s="19">
        <f>221+417+188</f>
        <v>826</v>
      </c>
      <c r="I11" s="9">
        <f t="shared" si="1"/>
        <v>44</v>
      </c>
      <c r="J11" s="28">
        <f t="shared" si="0"/>
        <v>5.6265984654731538</v>
      </c>
    </row>
    <row r="12" spans="1:10" x14ac:dyDescent="0.25">
      <c r="A12" s="8" t="s">
        <v>2</v>
      </c>
      <c r="B12" s="7">
        <v>42</v>
      </c>
      <c r="C12" s="7">
        <v>78</v>
      </c>
      <c r="D12" s="7">
        <v>76</v>
      </c>
      <c r="E12" s="7">
        <v>81</v>
      </c>
      <c r="F12" s="7">
        <v>76</v>
      </c>
      <c r="G12" s="20">
        <v>75</v>
      </c>
      <c r="H12" s="19">
        <v>61</v>
      </c>
      <c r="I12" s="9">
        <f t="shared" si="1"/>
        <v>-14</v>
      </c>
      <c r="J12" s="28">
        <f t="shared" si="0"/>
        <v>-18.666666666666664</v>
      </c>
    </row>
    <row r="13" spans="1:10" x14ac:dyDescent="0.25">
      <c r="A13" s="8" t="s">
        <v>1</v>
      </c>
      <c r="B13" s="7">
        <f>SUM(141+110+193+79)</f>
        <v>523</v>
      </c>
      <c r="C13" s="7">
        <f>SUM(141+108+233+64)</f>
        <v>546</v>
      </c>
      <c r="D13" s="7">
        <f>SUM(121+105+248+62)</f>
        <v>536</v>
      </c>
      <c r="E13" s="7">
        <f>SUM(88+82+185+63)</f>
        <v>418</v>
      </c>
      <c r="F13" s="15">
        <f>91+90+173+56</f>
        <v>410</v>
      </c>
      <c r="G13" s="20">
        <f>86+72+162+48</f>
        <v>368</v>
      </c>
      <c r="H13" s="19">
        <f>74+85+159+43</f>
        <v>361</v>
      </c>
      <c r="I13" s="9">
        <f t="shared" si="1"/>
        <v>-7</v>
      </c>
      <c r="J13" s="28">
        <f>(1-(H13/G13))*-100</f>
        <v>-1.9021739130434812</v>
      </c>
    </row>
    <row r="14" spans="1:10" ht="15.75" thickBot="1" x14ac:dyDescent="0.3">
      <c r="A14" s="6" t="s">
        <v>0</v>
      </c>
      <c r="B14" s="5">
        <f t="shared" ref="B14:G14" si="2">SUM(B7:B13)</f>
        <v>5867</v>
      </c>
      <c r="C14" s="5">
        <f t="shared" si="2"/>
        <v>6004</v>
      </c>
      <c r="D14" s="5">
        <f t="shared" si="2"/>
        <v>5967</v>
      </c>
      <c r="E14" s="5">
        <f t="shared" si="2"/>
        <v>5571</v>
      </c>
      <c r="F14" s="5">
        <f t="shared" si="2"/>
        <v>6089</v>
      </c>
      <c r="G14" s="22">
        <f t="shared" si="2"/>
        <v>5892</v>
      </c>
      <c r="H14" s="23">
        <f>SUM(H7:H13)</f>
        <v>5899</v>
      </c>
      <c r="I14" s="24">
        <f t="shared" si="1"/>
        <v>7</v>
      </c>
      <c r="J14" s="29">
        <f t="shared" si="0"/>
        <v>0.1188051595383488</v>
      </c>
    </row>
    <row r="15" spans="1:10" ht="15.75" thickTop="1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 t="s">
        <v>14</v>
      </c>
      <c r="I16" s="4"/>
    </row>
    <row r="17" spans="1:3" x14ac:dyDescent="0.25">
      <c r="A17" s="3" t="s">
        <v>13</v>
      </c>
    </row>
    <row r="18" spans="1:3" x14ac:dyDescent="0.25">
      <c r="C18" s="2"/>
    </row>
    <row r="19" spans="1:3" x14ac:dyDescent="0.25">
      <c r="C19" s="2"/>
    </row>
  </sheetData>
  <mergeCells count="1">
    <mergeCell ref="I5:J5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Neuverträge Stichtag 30.09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Neue Ausbildungsverträge</dc:title>
  <dc:creator>LFB</dc:creator>
  <cp:lastModifiedBy>Wäschle Manuel</cp:lastModifiedBy>
  <dcterms:created xsi:type="dcterms:W3CDTF">2022-12-05T12:05:36Z</dcterms:created>
  <dcterms:modified xsi:type="dcterms:W3CDTF">2023-11-24T08:14:42Z</dcterms:modified>
</cp:coreProperties>
</file>